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Website resources\CAGE development\CAGE_development_for_website\"/>
    </mc:Choice>
  </mc:AlternateContent>
  <xr:revisionPtr revIDLastSave="0" documentId="13_ncr:1_{BD741763-AF4D-4DDC-B4D7-35CC10970556}" xr6:coauthVersionLast="45" xr6:coauthVersionMax="45" xr10:uidLastSave="{00000000-0000-0000-0000-000000000000}"/>
  <bookViews>
    <workbookView xWindow="765" yWindow="495" windowWidth="23820" windowHeight="13740" xr2:uid="{00000000-000D-0000-FFFF-FFFF00000000}"/>
  </bookViews>
  <sheets>
    <sheet name="Instructions for use" sheetId="4" r:id="rId1"/>
    <sheet name="Library assignment" sheetId="2" r:id="rId2"/>
    <sheet name="Pool group1" sheetId="1" r:id="rId3"/>
    <sheet name="Pool group2"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3" l="1"/>
  <c r="Q12" i="3"/>
  <c r="Q13" i="3"/>
  <c r="Q10" i="3"/>
  <c r="O11" i="3"/>
  <c r="O12" i="3"/>
  <c r="O13" i="3"/>
  <c r="O10" i="3"/>
  <c r="Q11" i="1" l="1"/>
  <c r="Q12" i="1"/>
  <c r="Q13" i="1"/>
  <c r="Q10" i="1"/>
  <c r="O11" i="1"/>
  <c r="O12" i="1"/>
  <c r="O13" i="1"/>
  <c r="O10" i="1"/>
  <c r="J10" i="3"/>
  <c r="K10" i="3"/>
  <c r="L10" i="3" s="1"/>
  <c r="M10" i="3"/>
  <c r="N10" i="3" s="1"/>
  <c r="J11" i="3"/>
  <c r="K11" i="3"/>
  <c r="L11" i="3" s="1"/>
  <c r="M11" i="3"/>
  <c r="N11" i="3"/>
  <c r="J12" i="3"/>
  <c r="K12" i="3"/>
  <c r="L12" i="3" s="1"/>
  <c r="M12" i="3"/>
  <c r="N12" i="3" s="1"/>
  <c r="S11" i="3" l="1"/>
  <c r="S12" i="3"/>
  <c r="S10" i="3"/>
  <c r="H4" i="2"/>
  <c r="K13" i="3"/>
  <c r="L13" i="3" s="1"/>
  <c r="J13" i="3"/>
  <c r="M13" i="3" l="1"/>
  <c r="N13" i="3" s="1"/>
  <c r="N11" i="2"/>
  <c r="N10" i="2"/>
  <c r="N9" i="2"/>
  <c r="N8" i="2"/>
  <c r="N7" i="2"/>
  <c r="N6" i="2"/>
  <c r="N5" i="2"/>
  <c r="N4" i="2"/>
  <c r="J11" i="2"/>
  <c r="J10" i="2"/>
  <c r="J9" i="2"/>
  <c r="J8" i="2"/>
  <c r="J7" i="2"/>
  <c r="J6" i="2"/>
  <c r="J5" i="2"/>
  <c r="J4" i="2"/>
  <c r="H11" i="2"/>
  <c r="H10" i="2"/>
  <c r="H9" i="2"/>
  <c r="H8" i="2"/>
  <c r="H7" i="2"/>
  <c r="H6" i="2"/>
  <c r="H5" i="2"/>
  <c r="M11" i="1"/>
  <c r="N11" i="1" s="1"/>
  <c r="M13" i="1"/>
  <c r="N13" i="1" s="1"/>
  <c r="K13" i="1"/>
  <c r="L13" i="1" s="1"/>
  <c r="J13" i="1"/>
  <c r="J12" i="1"/>
  <c r="J11" i="1"/>
  <c r="J10" i="1"/>
  <c r="S13" i="3" l="1"/>
  <c r="S13" i="1"/>
  <c r="O5" i="2"/>
  <c r="K12" i="1"/>
  <c r="L12" i="1" s="1"/>
  <c r="M10" i="1"/>
  <c r="N10" i="1" s="1"/>
  <c r="M12" i="1"/>
  <c r="N12" i="1" s="1"/>
  <c r="K10" i="1"/>
  <c r="L10" i="1" s="1"/>
  <c r="K11" i="1"/>
  <c r="L11" i="1" s="1"/>
  <c r="O10" i="2"/>
  <c r="O6" i="2"/>
  <c r="O9" i="2"/>
  <c r="K10" i="2"/>
  <c r="K9" i="2"/>
  <c r="K5" i="2"/>
  <c r="K6" i="2"/>
  <c r="K4" i="2"/>
  <c r="O4" i="2"/>
  <c r="K11" i="2"/>
  <c r="K7" i="2"/>
  <c r="O11" i="2"/>
  <c r="O7" i="2"/>
  <c r="K8" i="2"/>
  <c r="O8" i="2"/>
  <c r="S10" i="1" l="1"/>
  <c r="S12" i="1"/>
  <c r="S11" i="1"/>
</calcChain>
</file>

<file path=xl/sharedStrings.xml><?xml version="1.0" encoding="utf-8"?>
<sst xmlns="http://schemas.openxmlformats.org/spreadsheetml/2006/main" count="319" uniqueCount="61">
  <si>
    <t>CT</t>
  </si>
  <si>
    <t>Ct Mean</t>
  </si>
  <si>
    <t>Ct SD</t>
  </si>
  <si>
    <t>Ct Threshold</t>
  </si>
  <si>
    <t>RELATIVE QUANT</t>
  </si>
  <si>
    <t xml:space="preserve">Sample with Highest Ct value = </t>
  </si>
  <si>
    <t>1/100 dilution:</t>
  </si>
  <si>
    <t xml:space="preserve">Results are fold change relative to </t>
  </si>
  <si>
    <t>Dilution</t>
  </si>
  <si>
    <t>Sample</t>
  </si>
  <si>
    <t>1/100</t>
  </si>
  <si>
    <t>1/500</t>
  </si>
  <si>
    <t>Ct values:</t>
  </si>
  <si>
    <t>1/500 dilution:</t>
  </si>
  <si>
    <t>AVERAGE:</t>
  </si>
  <si>
    <t>STDEV:</t>
  </si>
  <si>
    <t>Delta Ct</t>
  </si>
  <si>
    <t>Fold change</t>
  </si>
  <si>
    <t>FOLD CHANGE</t>
  </si>
  <si>
    <t>Initial volume = 40uL</t>
  </si>
  <si>
    <t>LIBRARY NAME:</t>
  </si>
  <si>
    <t>Rank</t>
  </si>
  <si>
    <t>Summary and rank highest to lowest concentration:</t>
  </si>
  <si>
    <t>case</t>
  </si>
  <si>
    <t>control</t>
  </si>
  <si>
    <t>CAG-002_DNA_009</t>
  </si>
  <si>
    <t>CAG-002_DNA_010</t>
  </si>
  <si>
    <t>CAG-002_DNA_011</t>
  </si>
  <si>
    <t>CAG-002_DNA_012</t>
  </si>
  <si>
    <t>CAG-002_DNA_013</t>
  </si>
  <si>
    <t>CAG-002_DNA_014</t>
  </si>
  <si>
    <t>CAG-002_DNA_015</t>
  </si>
  <si>
    <t>CAG-002_DNA_016</t>
  </si>
  <si>
    <t>ctrl</t>
  </si>
  <si>
    <t>Sample notes</t>
  </si>
  <si>
    <t>sample notes</t>
  </si>
  <si>
    <r>
      <t>Volume for equal pooling (</t>
    </r>
    <r>
      <rPr>
        <sz val="11"/>
        <color theme="1"/>
        <rFont val="Calibri"/>
        <family val="2"/>
      </rPr>
      <t>µ</t>
    </r>
    <r>
      <rPr>
        <sz val="9.9"/>
        <color theme="1"/>
        <rFont val="Calibri"/>
        <family val="2"/>
      </rPr>
      <t>l)</t>
    </r>
    <r>
      <rPr>
        <sz val="11"/>
        <color theme="1"/>
        <rFont val="Calibri"/>
        <family val="2"/>
        <scheme val="minor"/>
      </rPr>
      <t>:</t>
    </r>
  </si>
  <si>
    <t>This spreadsheet is designed to assist with deciding how to pool samples when more than one pool is required, and with normalising input into pools according to sample concentration.</t>
  </si>
  <si>
    <t>Step 1:</t>
  </si>
  <si>
    <t>This sheet will rank samples for each dilution according to concentration, to assist with assigning samples to pools.</t>
  </si>
  <si>
    <t>Step 2:</t>
  </si>
  <si>
    <t>Your preferred strategy for assigning samples to pools will depend on your particular experiment:</t>
  </si>
  <si>
    <t>- If you wish to compare results from all samples in your sequencing run, you may wish to ensure all pools are of approximately equal concentrations, and will therefore require the same number of PCR cycles.</t>
  </si>
  <si>
    <t xml:space="preserve">In this case, assign the highest concentration samples to different pools, and then populate the remainder of the pools according to whichever parameter makes the most sense for your experiment </t>
  </si>
  <si>
    <t xml:space="preserve">However, this may result in you using only a small proportion of some of the higher-concentration samples. </t>
  </si>
  <si>
    <t>- If your samples are from multiple experiments, and the concentrations of your samples are different between experiments, you may wish to pool by experiment to avoid discarding the majority of some samples</t>
  </si>
  <si>
    <t>and therefore needing to perform unnecessary extra PCR cycles.</t>
  </si>
  <si>
    <t xml:space="preserve">- If you have multiple replicates, you may wish to ensure that each replicate is in a different pool to reduce the possibility of batch effects. </t>
  </si>
  <si>
    <t>likely resulting in the need for a different number of PCR amplification cycles for each pool.</t>
  </si>
  <si>
    <t>The example in this spreadsheet aims to maximise sample input into pools, therefore pooling the highest concentration samples together, and the lowest concentration samples together,</t>
  </si>
  <si>
    <t>This sheet will calculate the volume of each sample required for normalising the quantity of each sample in the pool.</t>
  </si>
  <si>
    <t>Ct values from the qPCR experiment described in the SOP are used as input, along with any other relevant information you wish to use to determine sample assignment to pools (replicate, case/control, mut/WT etc).</t>
  </si>
  <si>
    <t>In the "Library assignment" tab, add sample name and Ct value information into the green cells. If additional information will be used to assign samples to pools, include this in the "sample notes" cells.</t>
  </si>
  <si>
    <t>(e.g. split up case and control samples, replicates etc).</t>
  </si>
  <si>
    <t>Once you have decided on your optimal pooling strategy, transfer the sample and Ct information for the samples in the first pool to the green cells in the 'Pool group 1' tab</t>
  </si>
  <si>
    <t>Repeat this calculation using a separate tab for each pool, until all your samples are included in a pool.</t>
  </si>
  <si>
    <t>Copy the sample name and Ct value of the sample with the highest Ct value (lowest concentration) into the green cells in column M and P.</t>
  </si>
  <si>
    <t>If pooling more than 4 samples/pool, add extra samples below and add rows to the relative quant table in columns I-S according to the same format.</t>
  </si>
  <si>
    <t>If experiment contains more than 8 samples, add extra samples below and add rows to the summary in columns H-Q according to the same format.</t>
  </si>
  <si>
    <t xml:space="preserve"> If there are large discrepancies between the ranking for the two dilutions the assay should be repeated, taking care to pipette accurately and carefully.</t>
  </si>
  <si>
    <t xml:space="preserve">*the ranking should be similar for both dilutions tested, although if the Ct values are very close there may be some switching of positions.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</si>
</sst>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ont>
    <font>
      <sz val="11"/>
      <name val="Calibri"/>
      <family val="2"/>
      <scheme val="minor"/>
    </font>
    <font>
      <sz val="11"/>
      <color theme="1"/>
      <name val="Calibri"/>
      <family val="2"/>
    </font>
    <font>
      <sz val="9.9"/>
      <color theme="1"/>
      <name val="Calibri"/>
      <family val="2"/>
    </font>
    <font>
      <sz val="16"/>
      <color theme="1"/>
      <name val="Calibri"/>
      <family val="2"/>
      <scheme val="minor"/>
    </font>
    <font>
      <b/>
      <sz val="16"/>
      <color theme="1"/>
      <name val="Calibri"/>
      <family val="2"/>
      <scheme val="minor"/>
    </font>
    <font>
      <b/>
      <u/>
      <sz val="16"/>
      <color theme="1"/>
      <name val="Calibri"/>
      <family val="2"/>
      <scheme val="minor"/>
    </font>
  </fonts>
  <fills count="5">
    <fill>
      <patternFill patternType="none"/>
    </fill>
    <fill>
      <patternFill patternType="gray125"/>
    </fill>
    <fill>
      <patternFill patternType="solid">
        <fgColor rgb="FFC6EFCE"/>
      </patternFill>
    </fill>
    <fill>
      <patternFill patternType="solid">
        <fgColor theme="9" tint="0.79998168889431442"/>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0" fontId="1" fillId="2" borderId="0" applyNumberFormat="0" applyBorder="0" applyAlignment="0" applyProtection="0"/>
    <xf numFmtId="0" fontId="3" fillId="0" borderId="0"/>
  </cellStyleXfs>
  <cellXfs count="18">
    <xf numFmtId="0" fontId="0" fillId="0" borderId="0" xfId="0"/>
    <xf numFmtId="0" fontId="2" fillId="0" borderId="0" xfId="0" applyFont="1"/>
    <xf numFmtId="2" fontId="0" fillId="0" borderId="0" xfId="0" applyNumberFormat="1"/>
    <xf numFmtId="164" fontId="0" fillId="0" borderId="0" xfId="0" applyNumberFormat="1"/>
    <xf numFmtId="0" fontId="0" fillId="0" borderId="0" xfId="0" applyFill="1"/>
    <xf numFmtId="0" fontId="0" fillId="0" borderId="0" xfId="0" applyAlignment="1">
      <alignment horizontal="center"/>
    </xf>
    <xf numFmtId="0" fontId="4" fillId="0" borderId="0" xfId="0" applyFont="1"/>
    <xf numFmtId="0" fontId="4" fillId="0" borderId="0" xfId="0" applyFont="1" applyFill="1"/>
    <xf numFmtId="0" fontId="1" fillId="3" borderId="0" xfId="1" applyFill="1"/>
    <xf numFmtId="164" fontId="1" fillId="3" borderId="0" xfId="1" applyNumberFormat="1" applyFill="1"/>
    <xf numFmtId="164" fontId="1" fillId="0" borderId="0" xfId="1" applyNumberFormat="1" applyFill="1"/>
    <xf numFmtId="2" fontId="0" fillId="3" borderId="0" xfId="0" applyNumberFormat="1" applyFill="1"/>
    <xf numFmtId="0" fontId="0" fillId="3" borderId="0" xfId="0" applyFill="1" applyAlignment="1">
      <alignment horizontal="center"/>
    </xf>
    <xf numFmtId="0" fontId="0" fillId="3" borderId="0" xfId="0" applyFill="1"/>
    <xf numFmtId="0" fontId="7" fillId="0" borderId="0" xfId="0" applyFont="1"/>
    <xf numFmtId="0" fontId="7" fillId="0" borderId="0" xfId="0" quotePrefix="1" applyFont="1"/>
    <xf numFmtId="0" fontId="8" fillId="0" borderId="0" xfId="0" applyFont="1"/>
    <xf numFmtId="0" fontId="9" fillId="4" borderId="0" xfId="0" applyFont="1" applyFill="1"/>
  </cellXfs>
  <cellStyles count="3">
    <cellStyle name="Good" xfId="1" builtinId="26"/>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627C-7503-41F7-8E16-80D10E3687CF}">
  <dimension ref="A2:A37"/>
  <sheetViews>
    <sheetView tabSelected="1" workbookViewId="0">
      <selection activeCell="U10" sqref="U10"/>
    </sheetView>
  </sheetViews>
  <sheetFormatPr defaultRowHeight="21" x14ac:dyDescent="0.35"/>
  <cols>
    <col min="1" max="1" width="11.85546875" style="14" bestFit="1" customWidth="1"/>
    <col min="2" max="16384" width="9.140625" style="14"/>
  </cols>
  <sheetData>
    <row r="2" spans="1:1" x14ac:dyDescent="0.35">
      <c r="A2" s="14" t="s">
        <v>37</v>
      </c>
    </row>
    <row r="3" spans="1:1" x14ac:dyDescent="0.35">
      <c r="A3" s="14" t="s">
        <v>51</v>
      </c>
    </row>
    <row r="5" spans="1:1" x14ac:dyDescent="0.35">
      <c r="A5" s="17" t="s">
        <v>38</v>
      </c>
    </row>
    <row r="7" spans="1:1" x14ac:dyDescent="0.35">
      <c r="A7" s="14" t="s">
        <v>52</v>
      </c>
    </row>
    <row r="8" spans="1:1" x14ac:dyDescent="0.35">
      <c r="A8" s="14" t="s">
        <v>58</v>
      </c>
    </row>
    <row r="10" spans="1:1" s="16" customFormat="1" x14ac:dyDescent="0.35">
      <c r="A10" s="16" t="s">
        <v>39</v>
      </c>
    </row>
    <row r="11" spans="1:1" s="16" customFormat="1" x14ac:dyDescent="0.35">
      <c r="A11" s="14" t="s">
        <v>60</v>
      </c>
    </row>
    <row r="12" spans="1:1" s="16" customFormat="1" x14ac:dyDescent="0.35">
      <c r="A12" s="14" t="s">
        <v>59</v>
      </c>
    </row>
    <row r="14" spans="1:1" x14ac:dyDescent="0.35">
      <c r="A14" s="17" t="s">
        <v>40</v>
      </c>
    </row>
    <row r="16" spans="1:1" x14ac:dyDescent="0.35">
      <c r="A16" s="14" t="s">
        <v>41</v>
      </c>
    </row>
    <row r="18" spans="1:1" x14ac:dyDescent="0.35">
      <c r="A18" s="15" t="s">
        <v>42</v>
      </c>
    </row>
    <row r="19" spans="1:1" x14ac:dyDescent="0.35">
      <c r="A19" s="14" t="s">
        <v>43</v>
      </c>
    </row>
    <row r="20" spans="1:1" x14ac:dyDescent="0.35">
      <c r="A20" s="14" t="s">
        <v>53</v>
      </c>
    </row>
    <row r="21" spans="1:1" x14ac:dyDescent="0.35">
      <c r="A21" s="14" t="s">
        <v>44</v>
      </c>
    </row>
    <row r="23" spans="1:1" x14ac:dyDescent="0.35">
      <c r="A23" s="15" t="s">
        <v>45</v>
      </c>
    </row>
    <row r="24" spans="1:1" x14ac:dyDescent="0.35">
      <c r="A24" s="14" t="s">
        <v>46</v>
      </c>
    </row>
    <row r="26" spans="1:1" x14ac:dyDescent="0.35">
      <c r="A26" s="15" t="s">
        <v>47</v>
      </c>
    </row>
    <row r="28" spans="1:1" x14ac:dyDescent="0.35">
      <c r="A28" s="14" t="s">
        <v>49</v>
      </c>
    </row>
    <row r="29" spans="1:1" x14ac:dyDescent="0.35">
      <c r="A29" s="14" t="s">
        <v>48</v>
      </c>
    </row>
    <row r="31" spans="1:1" x14ac:dyDescent="0.35">
      <c r="A31" s="14" t="s">
        <v>54</v>
      </c>
    </row>
    <row r="32" spans="1:1" x14ac:dyDescent="0.35">
      <c r="A32" s="14" t="s">
        <v>56</v>
      </c>
    </row>
    <row r="33" spans="1:1" x14ac:dyDescent="0.35">
      <c r="A33" s="14" t="s">
        <v>57</v>
      </c>
    </row>
    <row r="35" spans="1:1" s="16" customFormat="1" x14ac:dyDescent="0.35">
      <c r="A35" s="16" t="s">
        <v>50</v>
      </c>
    </row>
    <row r="37" spans="1:1" x14ac:dyDescent="0.35">
      <c r="A37" s="14" t="s">
        <v>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8"/>
  <sheetViews>
    <sheetView zoomScale="80" zoomScaleNormal="80" workbookViewId="0">
      <selection activeCell="H14" sqref="H14"/>
    </sheetView>
  </sheetViews>
  <sheetFormatPr defaultRowHeight="15" x14ac:dyDescent="0.25"/>
  <cols>
    <col min="2" max="2" width="21" style="2" customWidth="1"/>
    <col min="3" max="5" width="12" style="2" bestFit="1" customWidth="1"/>
    <col min="6" max="6" width="13.42578125" style="2" bestFit="1" customWidth="1"/>
    <col min="8" max="8" width="47.5703125" customWidth="1"/>
    <col min="9" max="9" width="13.42578125" bestFit="1" customWidth="1"/>
    <col min="17" max="17" width="14.85546875" style="5" bestFit="1" customWidth="1"/>
  </cols>
  <sheetData>
    <row r="1" spans="1:17" x14ac:dyDescent="0.25">
      <c r="H1" s="1" t="s">
        <v>22</v>
      </c>
    </row>
    <row r="2" spans="1:17" x14ac:dyDescent="0.25">
      <c r="A2" t="s">
        <v>8</v>
      </c>
      <c r="B2" s="2" t="s">
        <v>9</v>
      </c>
      <c r="C2" s="2" t="s">
        <v>0</v>
      </c>
      <c r="D2" s="2" t="s">
        <v>1</v>
      </c>
      <c r="E2" s="2" t="s">
        <v>2</v>
      </c>
      <c r="F2" s="2" t="s">
        <v>3</v>
      </c>
      <c r="H2" t="s">
        <v>9</v>
      </c>
      <c r="I2" t="s">
        <v>8</v>
      </c>
      <c r="J2" t="s">
        <v>1</v>
      </c>
      <c r="K2" t="s">
        <v>21</v>
      </c>
      <c r="M2" t="s">
        <v>8</v>
      </c>
      <c r="N2" t="s">
        <v>1</v>
      </c>
      <c r="O2" t="s">
        <v>21</v>
      </c>
      <c r="Q2" s="5" t="s">
        <v>34</v>
      </c>
    </row>
    <row r="4" spans="1:17" x14ac:dyDescent="0.25">
      <c r="A4" t="s">
        <v>10</v>
      </c>
      <c r="B4" s="11" t="s">
        <v>25</v>
      </c>
      <c r="C4" s="11">
        <v>20.457254409790039</v>
      </c>
      <c r="D4" s="11">
        <v>20.235834121704102</v>
      </c>
      <c r="E4" s="11">
        <v>0.24853484332561493</v>
      </c>
      <c r="F4" s="11">
        <v>0.223</v>
      </c>
      <c r="H4" t="str">
        <f>B4</f>
        <v>CAG-002_DNA_009</v>
      </c>
      <c r="I4" s="6" t="s">
        <v>10</v>
      </c>
      <c r="J4" s="6">
        <f>D4</f>
        <v>20.235834121704102</v>
      </c>
      <c r="K4" s="6">
        <f t="shared" ref="K4:K11" si="0">RANK(J4,$J$4:$J$11,1)</f>
        <v>7</v>
      </c>
      <c r="M4" t="s">
        <v>11</v>
      </c>
      <c r="N4">
        <f>D7</f>
        <v>22.647821426391602</v>
      </c>
      <c r="O4">
        <f t="shared" ref="O4:O11" si="1">RANK(N4,$N$4:$N$11,1)</f>
        <v>5</v>
      </c>
      <c r="Q4" s="12" t="s">
        <v>23</v>
      </c>
    </row>
    <row r="5" spans="1:17" x14ac:dyDescent="0.25">
      <c r="A5" t="s">
        <v>10</v>
      </c>
      <c r="B5" s="11" t="s">
        <v>25</v>
      </c>
      <c r="C5" s="11">
        <v>20.283237457275391</v>
      </c>
      <c r="D5" s="11">
        <v>20.235834121704102</v>
      </c>
      <c r="E5" s="11">
        <v>0.24853484332561493</v>
      </c>
      <c r="F5" s="11">
        <v>0.223</v>
      </c>
      <c r="H5" t="str">
        <f>B11</f>
        <v>CAG-002_DNA_010</v>
      </c>
      <c r="I5" s="6" t="s">
        <v>10</v>
      </c>
      <c r="J5" s="6">
        <f>D11</f>
        <v>22.051567077636719</v>
      </c>
      <c r="K5" s="6">
        <f t="shared" si="0"/>
        <v>8</v>
      </c>
      <c r="M5" t="s">
        <v>11</v>
      </c>
      <c r="N5">
        <f>D14</f>
        <v>24.981180191040039</v>
      </c>
      <c r="O5">
        <f t="shared" si="1"/>
        <v>8</v>
      </c>
      <c r="Q5" s="12" t="s">
        <v>24</v>
      </c>
    </row>
    <row r="6" spans="1:17" x14ac:dyDescent="0.25">
      <c r="A6" t="s">
        <v>10</v>
      </c>
      <c r="B6" s="11" t="s">
        <v>25</v>
      </c>
      <c r="C6" s="11">
        <v>19.967012405395508</v>
      </c>
      <c r="D6" s="11">
        <v>20.235834121704102</v>
      </c>
      <c r="E6" s="11">
        <v>0.24853484332561493</v>
      </c>
      <c r="F6" s="11">
        <v>0.223</v>
      </c>
      <c r="H6" t="str">
        <f>B18</f>
        <v>CAG-002_DNA_011</v>
      </c>
      <c r="I6" s="6" t="s">
        <v>10</v>
      </c>
      <c r="J6" s="6">
        <f>D18</f>
        <v>20.124658584594727</v>
      </c>
      <c r="K6" s="6">
        <f t="shared" si="0"/>
        <v>6</v>
      </c>
      <c r="M6" t="s">
        <v>11</v>
      </c>
      <c r="N6">
        <f>D21</f>
        <v>23.25482177734375</v>
      </c>
      <c r="O6">
        <f t="shared" si="1"/>
        <v>7</v>
      </c>
      <c r="Q6" s="12" t="s">
        <v>24</v>
      </c>
    </row>
    <row r="7" spans="1:17" x14ac:dyDescent="0.25">
      <c r="A7" t="s">
        <v>11</v>
      </c>
      <c r="B7" s="11" t="s">
        <v>25</v>
      </c>
      <c r="C7" s="11">
        <v>22.601413726806641</v>
      </c>
      <c r="D7" s="11">
        <v>22.647821426391602</v>
      </c>
      <c r="E7" s="11">
        <v>4.5703813433647156E-2</v>
      </c>
      <c r="F7" s="11">
        <v>0.223</v>
      </c>
      <c r="H7" t="str">
        <f>B25</f>
        <v>CAG-002_DNA_012</v>
      </c>
      <c r="I7" s="6" t="s">
        <v>10</v>
      </c>
      <c r="J7" s="6">
        <f>D25</f>
        <v>19.986717224121094</v>
      </c>
      <c r="K7" s="6">
        <f t="shared" si="0"/>
        <v>5</v>
      </c>
      <c r="M7" t="s">
        <v>11</v>
      </c>
      <c r="N7">
        <f>D28</f>
        <v>22.762115478515625</v>
      </c>
      <c r="O7">
        <f t="shared" si="1"/>
        <v>6</v>
      </c>
      <c r="Q7" s="12" t="s">
        <v>23</v>
      </c>
    </row>
    <row r="8" spans="1:17" x14ac:dyDescent="0.25">
      <c r="A8" t="s">
        <v>11</v>
      </c>
      <c r="B8" s="11" t="s">
        <v>25</v>
      </c>
      <c r="C8" s="11">
        <v>22.649265289306641</v>
      </c>
      <c r="D8" s="11">
        <v>22.647821426391602</v>
      </c>
      <c r="E8" s="11">
        <v>4.5703813433647156E-2</v>
      </c>
      <c r="F8" s="11">
        <v>0.223</v>
      </c>
      <c r="H8" t="str">
        <f>B32</f>
        <v>CAG-002_DNA_013</v>
      </c>
      <c r="I8" s="6" t="s">
        <v>10</v>
      </c>
      <c r="J8" s="6">
        <f>D32</f>
        <v>19.230642318725586</v>
      </c>
      <c r="K8" s="6">
        <f t="shared" si="0"/>
        <v>4</v>
      </c>
      <c r="M8" t="s">
        <v>11</v>
      </c>
      <c r="N8">
        <f>D35</f>
        <v>21.736547470092773</v>
      </c>
      <c r="O8">
        <f t="shared" si="1"/>
        <v>4</v>
      </c>
      <c r="Q8" s="12" t="s">
        <v>23</v>
      </c>
    </row>
    <row r="9" spans="1:17" x14ac:dyDescent="0.25">
      <c r="A9" t="s">
        <v>11</v>
      </c>
      <c r="B9" s="11" t="s">
        <v>25</v>
      </c>
      <c r="C9" s="11">
        <v>22.692787170410156</v>
      </c>
      <c r="D9" s="11">
        <v>22.647821426391602</v>
      </c>
      <c r="E9" s="11">
        <v>4.5703813433647156E-2</v>
      </c>
      <c r="F9" s="11">
        <v>0.223</v>
      </c>
      <c r="H9" t="str">
        <f>B39</f>
        <v>CAG-002_DNA_014</v>
      </c>
      <c r="I9" s="6" t="s">
        <v>10</v>
      </c>
      <c r="J9" s="6">
        <f>D39</f>
        <v>18.908790588378906</v>
      </c>
      <c r="K9" s="6">
        <f t="shared" si="0"/>
        <v>2</v>
      </c>
      <c r="M9" t="s">
        <v>11</v>
      </c>
      <c r="N9">
        <f>D42</f>
        <v>21.558189392089844</v>
      </c>
      <c r="O9">
        <f t="shared" si="1"/>
        <v>3</v>
      </c>
      <c r="Q9" s="12" t="s">
        <v>23</v>
      </c>
    </row>
    <row r="10" spans="1:17" x14ac:dyDescent="0.25">
      <c r="H10" t="str">
        <f>B46</f>
        <v>CAG-002_DNA_015</v>
      </c>
      <c r="I10" s="6" t="s">
        <v>10</v>
      </c>
      <c r="J10" s="6">
        <f>D46</f>
        <v>19.14250373840332</v>
      </c>
      <c r="K10" s="6">
        <f t="shared" si="0"/>
        <v>3</v>
      </c>
      <c r="M10" t="s">
        <v>11</v>
      </c>
      <c r="N10">
        <f>D49</f>
        <v>21.253400802612305</v>
      </c>
      <c r="O10">
        <f t="shared" si="1"/>
        <v>2</v>
      </c>
      <c r="Q10" s="12" t="s">
        <v>24</v>
      </c>
    </row>
    <row r="11" spans="1:17" x14ac:dyDescent="0.25">
      <c r="A11" t="s">
        <v>10</v>
      </c>
      <c r="B11" s="11" t="s">
        <v>26</v>
      </c>
      <c r="C11" s="11">
        <v>22.18791389465332</v>
      </c>
      <c r="D11" s="11">
        <v>22.051567077636719</v>
      </c>
      <c r="E11" s="11">
        <v>0.12949086725711823</v>
      </c>
      <c r="F11" s="11">
        <v>0.223</v>
      </c>
      <c r="H11" t="str">
        <f>B53</f>
        <v>CAG-002_DNA_016</v>
      </c>
      <c r="I11" s="6" t="s">
        <v>10</v>
      </c>
      <c r="J11" s="6">
        <f>D53</f>
        <v>18.542274475097656</v>
      </c>
      <c r="K11" s="6">
        <f t="shared" si="0"/>
        <v>1</v>
      </c>
      <c r="M11" t="s">
        <v>11</v>
      </c>
      <c r="N11">
        <f>D56</f>
        <v>21.130027770996094</v>
      </c>
      <c r="O11">
        <f t="shared" si="1"/>
        <v>1</v>
      </c>
      <c r="Q11" s="12" t="s">
        <v>24</v>
      </c>
    </row>
    <row r="12" spans="1:17" x14ac:dyDescent="0.25">
      <c r="A12" t="s">
        <v>10</v>
      </c>
      <c r="B12" s="11" t="s">
        <v>26</v>
      </c>
      <c r="C12" s="11">
        <v>21.930242538452148</v>
      </c>
      <c r="D12" s="11">
        <v>22.051567077636719</v>
      </c>
      <c r="E12" s="11">
        <v>0.12949086725711823</v>
      </c>
      <c r="F12" s="11">
        <v>0.223</v>
      </c>
    </row>
    <row r="13" spans="1:17" x14ac:dyDescent="0.25">
      <c r="A13" t="s">
        <v>10</v>
      </c>
      <c r="B13" s="11" t="s">
        <v>26</v>
      </c>
      <c r="C13" s="11">
        <v>22.036544799804688</v>
      </c>
      <c r="D13" s="11">
        <v>22.051567077636719</v>
      </c>
      <c r="E13" s="11">
        <v>0.12949086725711823</v>
      </c>
      <c r="F13" s="11">
        <v>0.223</v>
      </c>
      <c r="H13" t="s">
        <v>60</v>
      </c>
    </row>
    <row r="14" spans="1:17" x14ac:dyDescent="0.25">
      <c r="A14" t="s">
        <v>11</v>
      </c>
      <c r="B14" s="11" t="s">
        <v>26</v>
      </c>
      <c r="C14" s="11">
        <v>24.880054473876953</v>
      </c>
      <c r="D14" s="11">
        <v>24.981180191040039</v>
      </c>
      <c r="E14" s="11">
        <v>0.24100516736507416</v>
      </c>
      <c r="F14" s="11">
        <v>0.223</v>
      </c>
      <c r="H14" t="s">
        <v>59</v>
      </c>
    </row>
    <row r="15" spans="1:17" x14ac:dyDescent="0.25">
      <c r="A15" t="s">
        <v>11</v>
      </c>
      <c r="B15" s="11" t="s">
        <v>26</v>
      </c>
      <c r="C15" s="11">
        <v>24.807216644287109</v>
      </c>
      <c r="D15" s="11">
        <v>24.981180191040039</v>
      </c>
      <c r="E15" s="11">
        <v>0.24100516736507416</v>
      </c>
      <c r="F15" s="11">
        <v>0.223</v>
      </c>
    </row>
    <row r="16" spans="1:17" x14ac:dyDescent="0.25">
      <c r="A16" t="s">
        <v>11</v>
      </c>
      <c r="B16" s="11" t="s">
        <v>26</v>
      </c>
      <c r="C16" s="11">
        <v>25.256275177001953</v>
      </c>
      <c r="D16" s="11">
        <v>24.981180191040039</v>
      </c>
      <c r="E16" s="11">
        <v>0.24100516736507416</v>
      </c>
      <c r="F16" s="11">
        <v>0.223</v>
      </c>
    </row>
    <row r="18" spans="1:6" x14ac:dyDescent="0.25">
      <c r="A18" t="s">
        <v>10</v>
      </c>
      <c r="B18" s="11" t="s">
        <v>27</v>
      </c>
      <c r="C18" s="11">
        <v>20.153427124023438</v>
      </c>
      <c r="D18" s="11">
        <v>20.124658584594727</v>
      </c>
      <c r="E18" s="11">
        <v>0.14245447516441345</v>
      </c>
      <c r="F18" s="11">
        <v>0.223</v>
      </c>
    </row>
    <row r="19" spans="1:6" x14ac:dyDescent="0.25">
      <c r="A19" t="s">
        <v>10</v>
      </c>
      <c r="B19" s="11" t="s">
        <v>27</v>
      </c>
      <c r="C19" s="11">
        <v>19.970014572143555</v>
      </c>
      <c r="D19" s="11">
        <v>20.124658584594727</v>
      </c>
      <c r="E19" s="11">
        <v>0.14245447516441345</v>
      </c>
      <c r="F19" s="11">
        <v>0.223</v>
      </c>
    </row>
    <row r="20" spans="1:6" x14ac:dyDescent="0.25">
      <c r="A20" t="s">
        <v>10</v>
      </c>
      <c r="B20" s="11" t="s">
        <v>27</v>
      </c>
      <c r="C20" s="11">
        <v>20.250532150268555</v>
      </c>
      <c r="D20" s="11">
        <v>20.124658584594727</v>
      </c>
      <c r="E20" s="11">
        <v>0.14245447516441345</v>
      </c>
      <c r="F20" s="11">
        <v>0.223</v>
      </c>
    </row>
    <row r="21" spans="1:6" x14ac:dyDescent="0.25">
      <c r="A21" t="s">
        <v>11</v>
      </c>
      <c r="B21" s="11" t="s">
        <v>27</v>
      </c>
      <c r="C21" s="11">
        <v>23.411529541015625</v>
      </c>
      <c r="D21" s="11">
        <v>23.25482177734375</v>
      </c>
      <c r="E21" s="11">
        <v>0.14748021960258484</v>
      </c>
      <c r="F21" s="11">
        <v>0.223</v>
      </c>
    </row>
    <row r="22" spans="1:6" x14ac:dyDescent="0.25">
      <c r="A22" t="s">
        <v>11</v>
      </c>
      <c r="B22" s="11" t="s">
        <v>27</v>
      </c>
      <c r="C22" s="11">
        <v>23.234199523925781</v>
      </c>
      <c r="D22" s="11">
        <v>23.25482177734375</v>
      </c>
      <c r="E22" s="11">
        <v>0.14748021960258484</v>
      </c>
      <c r="F22" s="11">
        <v>0.223</v>
      </c>
    </row>
    <row r="23" spans="1:6" x14ac:dyDescent="0.25">
      <c r="A23" t="s">
        <v>11</v>
      </c>
      <c r="B23" s="11" t="s">
        <v>27</v>
      </c>
      <c r="C23" s="11">
        <v>23.118740081787109</v>
      </c>
      <c r="D23" s="11">
        <v>23.25482177734375</v>
      </c>
      <c r="E23" s="11">
        <v>0.14748021960258484</v>
      </c>
      <c r="F23" s="11">
        <v>0.223</v>
      </c>
    </row>
    <row r="25" spans="1:6" x14ac:dyDescent="0.25">
      <c r="A25" t="s">
        <v>10</v>
      </c>
      <c r="B25" s="11" t="s">
        <v>28</v>
      </c>
      <c r="C25" s="11">
        <v>19.980031967163086</v>
      </c>
      <c r="D25" s="11">
        <v>19.986717224121094</v>
      </c>
      <c r="E25" s="11">
        <v>7.6966002583503723E-2</v>
      </c>
      <c r="F25" s="11">
        <v>0.223</v>
      </c>
    </row>
    <row r="26" spans="1:6" x14ac:dyDescent="0.25">
      <c r="A26" t="s">
        <v>10</v>
      </c>
      <c r="B26" s="11" t="s">
        <v>28</v>
      </c>
      <c r="C26" s="11">
        <v>19.913312911987305</v>
      </c>
      <c r="D26" s="11">
        <v>19.986717224121094</v>
      </c>
      <c r="E26" s="11">
        <v>7.6966002583503723E-2</v>
      </c>
      <c r="F26" s="11">
        <v>0.223</v>
      </c>
    </row>
    <row r="27" spans="1:6" x14ac:dyDescent="0.25">
      <c r="A27" t="s">
        <v>10</v>
      </c>
      <c r="B27" s="11" t="s">
        <v>28</v>
      </c>
      <c r="C27" s="11">
        <v>20.066808700561523</v>
      </c>
      <c r="D27" s="11">
        <v>19.986717224121094</v>
      </c>
      <c r="E27" s="11">
        <v>7.6966002583503723E-2</v>
      </c>
      <c r="F27" s="11">
        <v>0.223</v>
      </c>
    </row>
    <row r="28" spans="1:6" x14ac:dyDescent="0.25">
      <c r="A28" t="s">
        <v>11</v>
      </c>
      <c r="B28" s="11" t="s">
        <v>28</v>
      </c>
      <c r="C28" s="11">
        <v>22.656452178955078</v>
      </c>
      <c r="D28" s="11">
        <v>22.762115478515625</v>
      </c>
      <c r="E28" s="11">
        <v>9.4002105295658112E-2</v>
      </c>
      <c r="F28" s="11">
        <v>0.223</v>
      </c>
    </row>
    <row r="29" spans="1:6" x14ac:dyDescent="0.25">
      <c r="A29" t="s">
        <v>11</v>
      </c>
      <c r="B29" s="11" t="s">
        <v>28</v>
      </c>
      <c r="C29" s="11">
        <v>22.836458206176758</v>
      </c>
      <c r="D29" s="11">
        <v>22.762115478515625</v>
      </c>
      <c r="E29" s="11">
        <v>9.4002105295658112E-2</v>
      </c>
      <c r="F29" s="11">
        <v>0.223</v>
      </c>
    </row>
    <row r="30" spans="1:6" x14ac:dyDescent="0.25">
      <c r="A30" t="s">
        <v>11</v>
      </c>
      <c r="B30" s="11" t="s">
        <v>28</v>
      </c>
      <c r="C30" s="11">
        <v>22.793439865112305</v>
      </c>
      <c r="D30" s="11">
        <v>22.762115478515625</v>
      </c>
      <c r="E30" s="11">
        <v>9.4002105295658112E-2</v>
      </c>
      <c r="F30" s="11">
        <v>0.223</v>
      </c>
    </row>
    <row r="32" spans="1:6" x14ac:dyDescent="0.25">
      <c r="A32" t="s">
        <v>10</v>
      </c>
      <c r="B32" s="11" t="s">
        <v>29</v>
      </c>
      <c r="C32" s="11">
        <v>19.052743911743164</v>
      </c>
      <c r="D32" s="11">
        <v>19.230642318725586</v>
      </c>
      <c r="E32" s="11">
        <v>0.15439897775650024</v>
      </c>
      <c r="F32" s="11">
        <v>0.223</v>
      </c>
    </row>
    <row r="33" spans="1:6" x14ac:dyDescent="0.25">
      <c r="A33" t="s">
        <v>10</v>
      </c>
      <c r="B33" s="11" t="s">
        <v>29</v>
      </c>
      <c r="C33" s="11">
        <v>19.309425354003906</v>
      </c>
      <c r="D33" s="11">
        <v>19.230642318725586</v>
      </c>
      <c r="E33" s="11">
        <v>0.15439897775650024</v>
      </c>
      <c r="F33" s="11">
        <v>0.223</v>
      </c>
    </row>
    <row r="34" spans="1:6" x14ac:dyDescent="0.25">
      <c r="A34" t="s">
        <v>10</v>
      </c>
      <c r="B34" s="11" t="s">
        <v>29</v>
      </c>
      <c r="C34" s="11">
        <v>19.329755783081055</v>
      </c>
      <c r="D34" s="11">
        <v>19.230642318725586</v>
      </c>
      <c r="E34" s="11">
        <v>0.15439897775650024</v>
      </c>
      <c r="F34" s="11">
        <v>0.223</v>
      </c>
    </row>
    <row r="35" spans="1:6" x14ac:dyDescent="0.25">
      <c r="A35" t="s">
        <v>11</v>
      </c>
      <c r="B35" s="11" t="s">
        <v>29</v>
      </c>
      <c r="C35" s="11">
        <v>21.825992584228516</v>
      </c>
      <c r="D35" s="11">
        <v>21.736547470092773</v>
      </c>
      <c r="E35" s="11">
        <v>7.754863053560257E-2</v>
      </c>
      <c r="F35" s="11">
        <v>0.223</v>
      </c>
    </row>
    <row r="36" spans="1:6" x14ac:dyDescent="0.25">
      <c r="A36" t="s">
        <v>11</v>
      </c>
      <c r="B36" s="11" t="s">
        <v>29</v>
      </c>
      <c r="C36" s="11">
        <v>21.688165664672852</v>
      </c>
      <c r="D36" s="11">
        <v>21.736547470092773</v>
      </c>
      <c r="E36" s="11">
        <v>7.754863053560257E-2</v>
      </c>
      <c r="F36" s="11">
        <v>0.223</v>
      </c>
    </row>
    <row r="37" spans="1:6" x14ac:dyDescent="0.25">
      <c r="A37" t="s">
        <v>11</v>
      </c>
      <c r="B37" s="11" t="s">
        <v>29</v>
      </c>
      <c r="C37" s="11">
        <v>21.69548225402832</v>
      </c>
      <c r="D37" s="11">
        <v>21.736547470092773</v>
      </c>
      <c r="E37" s="11">
        <v>7.754863053560257E-2</v>
      </c>
      <c r="F37" s="11">
        <v>0.223</v>
      </c>
    </row>
    <row r="39" spans="1:6" x14ac:dyDescent="0.25">
      <c r="A39" t="s">
        <v>10</v>
      </c>
      <c r="B39" s="11" t="s">
        <v>30</v>
      </c>
      <c r="C39" s="11">
        <v>18.827493667602539</v>
      </c>
      <c r="D39" s="11">
        <v>18.908790588378906</v>
      </c>
      <c r="E39" s="11">
        <v>0.1597648411989212</v>
      </c>
      <c r="F39" s="11">
        <v>0.223</v>
      </c>
    </row>
    <row r="40" spans="1:6" x14ac:dyDescent="0.25">
      <c r="A40" t="s">
        <v>10</v>
      </c>
      <c r="B40" s="11" t="s">
        <v>30</v>
      </c>
      <c r="C40" s="11">
        <v>19.092853546142578</v>
      </c>
      <c r="D40" s="11">
        <v>18.908790588378906</v>
      </c>
      <c r="E40" s="11">
        <v>0.1597648411989212</v>
      </c>
      <c r="F40" s="11">
        <v>0.223</v>
      </c>
    </row>
    <row r="41" spans="1:6" x14ac:dyDescent="0.25">
      <c r="A41" t="s">
        <v>10</v>
      </c>
      <c r="B41" s="11" t="s">
        <v>30</v>
      </c>
      <c r="C41" s="11">
        <v>18.806022644042969</v>
      </c>
      <c r="D41" s="11">
        <v>18.908790588378906</v>
      </c>
      <c r="E41" s="11">
        <v>0.1597648411989212</v>
      </c>
      <c r="F41" s="11">
        <v>0.223</v>
      </c>
    </row>
    <row r="42" spans="1:6" x14ac:dyDescent="0.25">
      <c r="A42" t="s">
        <v>11</v>
      </c>
      <c r="B42" s="11" t="s">
        <v>30</v>
      </c>
      <c r="C42" s="11">
        <v>21.606803894042969</v>
      </c>
      <c r="D42" s="11">
        <v>21.558189392089844</v>
      </c>
      <c r="E42" s="11">
        <v>7.8125767409801483E-2</v>
      </c>
      <c r="F42" s="11">
        <v>0.223</v>
      </c>
    </row>
    <row r="43" spans="1:6" x14ac:dyDescent="0.25">
      <c r="A43" t="s">
        <v>11</v>
      </c>
      <c r="B43" s="11" t="s">
        <v>30</v>
      </c>
      <c r="C43" s="11">
        <v>21.468070983886719</v>
      </c>
      <c r="D43" s="11">
        <v>21.558189392089844</v>
      </c>
      <c r="E43" s="11">
        <v>7.8125767409801483E-2</v>
      </c>
      <c r="F43" s="11">
        <v>0.223</v>
      </c>
    </row>
    <row r="44" spans="1:6" x14ac:dyDescent="0.25">
      <c r="A44" t="s">
        <v>11</v>
      </c>
      <c r="B44" s="11" t="s">
        <v>30</v>
      </c>
      <c r="C44" s="11">
        <v>21.599693298339844</v>
      </c>
      <c r="D44" s="11">
        <v>21.558189392089844</v>
      </c>
      <c r="E44" s="11">
        <v>7.8125767409801483E-2</v>
      </c>
      <c r="F44" s="11">
        <v>0.223</v>
      </c>
    </row>
    <row r="46" spans="1:6" x14ac:dyDescent="0.25">
      <c r="A46" t="s">
        <v>10</v>
      </c>
      <c r="B46" s="11" t="s">
        <v>31</v>
      </c>
      <c r="C46" s="11">
        <v>18.970788955688477</v>
      </c>
      <c r="D46" s="11">
        <v>19.14250373840332</v>
      </c>
      <c r="E46" s="11">
        <v>0.37302935123443604</v>
      </c>
      <c r="F46" s="11">
        <v>0.223</v>
      </c>
    </row>
    <row r="47" spans="1:6" x14ac:dyDescent="0.25">
      <c r="A47" t="s">
        <v>10</v>
      </c>
      <c r="B47" s="11" t="s">
        <v>31</v>
      </c>
      <c r="C47" s="11">
        <v>18.886255264282227</v>
      </c>
      <c r="D47" s="11">
        <v>19.14250373840332</v>
      </c>
      <c r="E47" s="11">
        <v>0.37302935123443604</v>
      </c>
      <c r="F47" s="11">
        <v>0.223</v>
      </c>
    </row>
    <row r="48" spans="1:6" x14ac:dyDescent="0.25">
      <c r="A48" t="s">
        <v>10</v>
      </c>
      <c r="B48" s="11" t="s">
        <v>31</v>
      </c>
      <c r="C48" s="11">
        <v>19.570466995239258</v>
      </c>
      <c r="D48" s="11">
        <v>19.14250373840332</v>
      </c>
      <c r="E48" s="11">
        <v>0.37302935123443604</v>
      </c>
      <c r="F48" s="11">
        <v>0.223</v>
      </c>
    </row>
    <row r="49" spans="1:6" x14ac:dyDescent="0.25">
      <c r="A49" t="s">
        <v>11</v>
      </c>
      <c r="B49" s="11" t="s">
        <v>31</v>
      </c>
      <c r="C49" s="11">
        <v>21.27629280090332</v>
      </c>
      <c r="D49" s="11">
        <v>21.253400802612305</v>
      </c>
      <c r="E49" s="11">
        <v>0.16051170229911804</v>
      </c>
      <c r="F49" s="11">
        <v>0.223</v>
      </c>
    </row>
    <row r="50" spans="1:6" x14ac:dyDescent="0.25">
      <c r="A50" t="s">
        <v>11</v>
      </c>
      <c r="B50" s="11" t="s">
        <v>31</v>
      </c>
      <c r="C50" s="11">
        <v>21.082672119140625</v>
      </c>
      <c r="D50" s="11">
        <v>21.253400802612305</v>
      </c>
      <c r="E50" s="11">
        <v>0.16051170229911804</v>
      </c>
      <c r="F50" s="11">
        <v>0.223</v>
      </c>
    </row>
    <row r="51" spans="1:6" x14ac:dyDescent="0.25">
      <c r="A51" t="s">
        <v>11</v>
      </c>
      <c r="B51" s="11" t="s">
        <v>31</v>
      </c>
      <c r="C51" s="11">
        <v>21.401237487792969</v>
      </c>
      <c r="D51" s="11">
        <v>21.253400802612305</v>
      </c>
      <c r="E51" s="11">
        <v>0.16051170229911804</v>
      </c>
      <c r="F51" s="11">
        <v>0.223</v>
      </c>
    </row>
    <row r="53" spans="1:6" x14ac:dyDescent="0.25">
      <c r="A53" t="s">
        <v>10</v>
      </c>
      <c r="B53" s="11" t="s">
        <v>32</v>
      </c>
      <c r="C53" s="11">
        <v>18.451086044311523</v>
      </c>
      <c r="D53" s="11">
        <v>18.542274475097656</v>
      </c>
      <c r="E53" s="11">
        <v>0.18451215326786041</v>
      </c>
      <c r="F53" s="11">
        <v>0.223</v>
      </c>
    </row>
    <row r="54" spans="1:6" x14ac:dyDescent="0.25">
      <c r="A54" t="s">
        <v>10</v>
      </c>
      <c r="B54" s="11" t="s">
        <v>32</v>
      </c>
      <c r="C54" s="11">
        <v>18.421108245849609</v>
      </c>
      <c r="D54" s="11">
        <v>18.542274475097656</v>
      </c>
      <c r="E54" s="11">
        <v>0.18451215326786041</v>
      </c>
      <c r="F54" s="11">
        <v>0.223</v>
      </c>
    </row>
    <row r="55" spans="1:6" x14ac:dyDescent="0.25">
      <c r="A55" t="s">
        <v>10</v>
      </c>
      <c r="B55" s="11" t="s">
        <v>32</v>
      </c>
      <c r="C55" s="11">
        <v>18.75462532043457</v>
      </c>
      <c r="D55" s="11">
        <v>18.542274475097656</v>
      </c>
      <c r="E55" s="11">
        <v>0.18451215326786041</v>
      </c>
      <c r="F55" s="11">
        <v>0.223</v>
      </c>
    </row>
    <row r="56" spans="1:6" x14ac:dyDescent="0.25">
      <c r="A56" t="s">
        <v>11</v>
      </c>
      <c r="B56" s="11" t="s">
        <v>32</v>
      </c>
      <c r="C56" s="11">
        <v>21.14396858215332</v>
      </c>
      <c r="D56" s="11">
        <v>21.130027770996094</v>
      </c>
      <c r="E56" s="11">
        <v>3.0859848484396935E-2</v>
      </c>
      <c r="F56" s="11">
        <v>0.223</v>
      </c>
    </row>
    <row r="57" spans="1:6" x14ac:dyDescent="0.25">
      <c r="A57" t="s">
        <v>11</v>
      </c>
      <c r="B57" s="11" t="s">
        <v>32</v>
      </c>
      <c r="C57" s="11">
        <v>21.151458740234375</v>
      </c>
      <c r="D57" s="11">
        <v>21.130027770996094</v>
      </c>
      <c r="E57" s="11">
        <v>3.0859848484396935E-2</v>
      </c>
      <c r="F57" s="11">
        <v>0.223</v>
      </c>
    </row>
    <row r="58" spans="1:6" x14ac:dyDescent="0.25">
      <c r="A58" t="s">
        <v>11</v>
      </c>
      <c r="B58" s="11" t="s">
        <v>32</v>
      </c>
      <c r="C58" s="11">
        <v>21.094657897949219</v>
      </c>
      <c r="D58" s="11">
        <v>21.130027770996094</v>
      </c>
      <c r="E58" s="11">
        <v>3.0859848484396935E-2</v>
      </c>
      <c r="F58" s="11">
        <v>0.223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0"/>
  <sheetViews>
    <sheetView zoomScale="90" zoomScaleNormal="90" workbookViewId="0">
      <selection activeCell="S21" sqref="S21"/>
    </sheetView>
  </sheetViews>
  <sheetFormatPr defaultRowHeight="15" x14ac:dyDescent="0.25"/>
  <cols>
    <col min="1" max="1" width="13.42578125" bestFit="1" customWidth="1"/>
    <col min="2" max="2" width="17.7109375" style="2" bestFit="1" customWidth="1"/>
    <col min="3" max="6" width="9.140625" style="2"/>
    <col min="9" max="9" width="12.85546875" bestFit="1" customWidth="1"/>
    <col min="10" max="10" width="32" customWidth="1"/>
    <col min="11" max="11" width="14" bestFit="1" customWidth="1"/>
    <col min="12" max="12" width="11.5703125" bestFit="1" customWidth="1"/>
    <col min="13" max="13" width="17.7109375" bestFit="1" customWidth="1"/>
    <col min="14" max="14" width="11.5703125" bestFit="1" customWidth="1"/>
    <col min="15" max="16" width="15" bestFit="1" customWidth="1"/>
    <col min="19" max="19" width="9.85546875" bestFit="1" customWidth="1"/>
    <col min="21" max="21" width="16.7109375" bestFit="1" customWidth="1"/>
  </cols>
  <sheetData>
    <row r="1" spans="1:21" x14ac:dyDescent="0.25">
      <c r="A1" s="1" t="s">
        <v>20</v>
      </c>
      <c r="J1" s="1" t="s">
        <v>4</v>
      </c>
    </row>
    <row r="2" spans="1:21" x14ac:dyDescent="0.25">
      <c r="A2" s="1" t="s">
        <v>8</v>
      </c>
      <c r="B2" s="2" t="s">
        <v>9</v>
      </c>
      <c r="C2" s="2" t="s">
        <v>0</v>
      </c>
      <c r="D2" s="2" t="s">
        <v>1</v>
      </c>
      <c r="E2" s="2" t="s">
        <v>2</v>
      </c>
      <c r="F2" s="2" t="s">
        <v>3</v>
      </c>
    </row>
    <row r="3" spans="1:21" x14ac:dyDescent="0.25">
      <c r="J3" t="s">
        <v>5</v>
      </c>
      <c r="M3" s="8" t="s">
        <v>26</v>
      </c>
      <c r="N3" t="s">
        <v>12</v>
      </c>
      <c r="O3" t="s">
        <v>10</v>
      </c>
      <c r="P3" s="9">
        <v>22.052</v>
      </c>
      <c r="R3" t="s">
        <v>19</v>
      </c>
    </row>
    <row r="4" spans="1:21" x14ac:dyDescent="0.25">
      <c r="A4" t="s">
        <v>10</v>
      </c>
      <c r="B4" s="11" t="s">
        <v>25</v>
      </c>
      <c r="C4" s="11">
        <v>20.457254409790039</v>
      </c>
      <c r="D4" s="11">
        <v>20.235834121704102</v>
      </c>
      <c r="E4" s="11">
        <v>0.24853484332561493</v>
      </c>
      <c r="F4" s="11">
        <v>0.223</v>
      </c>
      <c r="J4" t="s">
        <v>7</v>
      </c>
      <c r="M4" s="8" t="s">
        <v>26</v>
      </c>
      <c r="O4" t="s">
        <v>11</v>
      </c>
      <c r="P4" s="9">
        <v>24.981000000000002</v>
      </c>
    </row>
    <row r="5" spans="1:21" x14ac:dyDescent="0.25">
      <c r="A5" t="s">
        <v>10</v>
      </c>
      <c r="B5" s="11" t="s">
        <v>25</v>
      </c>
      <c r="C5" s="11">
        <v>20.283237457275391</v>
      </c>
      <c r="D5" s="11">
        <v>20.235834121704102</v>
      </c>
      <c r="E5" s="11">
        <v>0.24853484332561493</v>
      </c>
      <c r="F5" s="11">
        <v>0.223</v>
      </c>
      <c r="P5" s="10"/>
    </row>
    <row r="6" spans="1:21" x14ac:dyDescent="0.25">
      <c r="A6" t="s">
        <v>10</v>
      </c>
      <c r="B6" s="11" t="s">
        <v>25</v>
      </c>
      <c r="C6" s="11">
        <v>19.967012405395508</v>
      </c>
      <c r="D6" s="11">
        <v>20.235834121704102</v>
      </c>
      <c r="E6" s="11">
        <v>0.24853484332561493</v>
      </c>
      <c r="F6" s="11">
        <v>0.223</v>
      </c>
    </row>
    <row r="7" spans="1:21" x14ac:dyDescent="0.25">
      <c r="A7" t="s">
        <v>11</v>
      </c>
      <c r="B7" s="11" t="s">
        <v>25</v>
      </c>
      <c r="C7" s="11">
        <v>22.601413726806641</v>
      </c>
      <c r="D7" s="11">
        <v>22.647821426391602</v>
      </c>
      <c r="E7" s="11">
        <v>4.5703813433647156E-2</v>
      </c>
      <c r="F7" s="11">
        <v>0.223</v>
      </c>
      <c r="J7" s="1"/>
      <c r="O7" s="1" t="s">
        <v>18</v>
      </c>
    </row>
    <row r="8" spans="1:21" x14ac:dyDescent="0.25">
      <c r="A8" t="s">
        <v>11</v>
      </c>
      <c r="B8" s="11" t="s">
        <v>25</v>
      </c>
      <c r="C8" s="11">
        <v>22.649265289306641</v>
      </c>
      <c r="D8" s="11">
        <v>22.647821426391602</v>
      </c>
      <c r="E8" s="11">
        <v>4.5703813433647156E-2</v>
      </c>
      <c r="F8" s="11">
        <v>0.223</v>
      </c>
      <c r="I8" t="s">
        <v>35</v>
      </c>
      <c r="K8" s="6" t="s">
        <v>6</v>
      </c>
      <c r="L8" s="6"/>
      <c r="M8" t="s">
        <v>13</v>
      </c>
      <c r="O8" t="s">
        <v>14</v>
      </c>
      <c r="Q8" t="s">
        <v>15</v>
      </c>
      <c r="S8" t="s">
        <v>36</v>
      </c>
    </row>
    <row r="9" spans="1:21" x14ac:dyDescent="0.25">
      <c r="A9" t="s">
        <v>11</v>
      </c>
      <c r="B9" s="11" t="s">
        <v>25</v>
      </c>
      <c r="C9" s="11">
        <v>22.692787170410156</v>
      </c>
      <c r="D9" s="11">
        <v>22.647821426391602</v>
      </c>
      <c r="E9" s="11">
        <v>4.5703813433647156E-2</v>
      </c>
      <c r="F9" s="11">
        <v>0.223</v>
      </c>
      <c r="K9" s="6" t="s">
        <v>16</v>
      </c>
      <c r="L9" s="6" t="s">
        <v>17</v>
      </c>
      <c r="M9" t="s">
        <v>16</v>
      </c>
      <c r="N9" t="s">
        <v>17</v>
      </c>
    </row>
    <row r="10" spans="1:21" x14ac:dyDescent="0.25">
      <c r="I10" s="13" t="s">
        <v>23</v>
      </c>
      <c r="J10" s="4" t="str">
        <f>B4</f>
        <v>CAG-002_DNA_009</v>
      </c>
      <c r="K10" s="7">
        <f>D4-P3</f>
        <v>-1.816165878295898</v>
      </c>
      <c r="L10" s="7">
        <f>2^(-K10)</f>
        <v>3.5214409194683647</v>
      </c>
      <c r="M10" s="4">
        <f>D7-P4</f>
        <v>-2.3331785736084001</v>
      </c>
      <c r="N10">
        <f>2^(-M10)</f>
        <v>5.0391436152652158</v>
      </c>
      <c r="O10">
        <f>AVERAGE(L10,N10)</f>
        <v>4.2802922673667902</v>
      </c>
      <c r="Q10">
        <f>_xlfn.STDEV.P(L10,N10)</f>
        <v>0.75885134789842557</v>
      </c>
      <c r="S10" s="2">
        <f>40/O10</f>
        <v>9.3451562420076879</v>
      </c>
    </row>
    <row r="11" spans="1:21" x14ac:dyDescent="0.25">
      <c r="A11" t="s">
        <v>10</v>
      </c>
      <c r="B11" s="11" t="s">
        <v>26</v>
      </c>
      <c r="C11" s="11">
        <v>22.18791389465332</v>
      </c>
      <c r="D11" s="11">
        <v>22.051567077636719</v>
      </c>
      <c r="E11" s="11">
        <v>0.12949086725711823</v>
      </c>
      <c r="F11" s="11">
        <v>0.223</v>
      </c>
      <c r="I11" s="13" t="s">
        <v>33</v>
      </c>
      <c r="J11" t="str">
        <f>B11</f>
        <v>CAG-002_DNA_010</v>
      </c>
      <c r="K11" s="7">
        <f>D11-P3</f>
        <v>-4.329223632808521E-4</v>
      </c>
      <c r="L11" s="6">
        <f t="shared" ref="L11:L13" si="0">2^(-K11)</f>
        <v>1.0003001239436911</v>
      </c>
      <c r="M11" s="4">
        <f>D14-P4</f>
        <v>1.8019104003741404E-4</v>
      </c>
      <c r="N11">
        <f t="shared" ref="N11:N13" si="1">2^(-M11)</f>
        <v>0.99987510888818021</v>
      </c>
      <c r="O11">
        <f>AVERAGE(L11,N11)</f>
        <v>1.0000876164159356</v>
      </c>
      <c r="Q11">
        <f>_xlfn.STDEV.P(L11,N11)</f>
        <v>2.1250752775542336E-4</v>
      </c>
      <c r="S11" s="2">
        <f t="shared" ref="S11:S12" si="2">40/O11</f>
        <v>39.99649565040113</v>
      </c>
    </row>
    <row r="12" spans="1:21" x14ac:dyDescent="0.25">
      <c r="A12" t="s">
        <v>10</v>
      </c>
      <c r="B12" s="11" t="s">
        <v>26</v>
      </c>
      <c r="C12" s="11">
        <v>21.930242538452148</v>
      </c>
      <c r="D12" s="11">
        <v>22.051567077636719</v>
      </c>
      <c r="E12" s="11">
        <v>0.12949086725711823</v>
      </c>
      <c r="F12" s="11">
        <v>0.223</v>
      </c>
      <c r="I12" s="13" t="s">
        <v>33</v>
      </c>
      <c r="J12" t="str">
        <f>B18</f>
        <v>CAG-002_DNA_011</v>
      </c>
      <c r="K12" s="7">
        <f>D18-P3</f>
        <v>-1.927341415405273</v>
      </c>
      <c r="L12" s="6">
        <f t="shared" si="0"/>
        <v>3.8035364095939701</v>
      </c>
      <c r="M12" s="4">
        <f>D21-P4</f>
        <v>-1.7261782226562516</v>
      </c>
      <c r="N12">
        <f t="shared" si="1"/>
        <v>3.3085021627942246</v>
      </c>
      <c r="O12">
        <f>AVERAGE(L12,N12)</f>
        <v>3.5560192861940974</v>
      </c>
      <c r="Q12">
        <f>_xlfn.STDEV.P(L12,N12)</f>
        <v>0.24751712339987275</v>
      </c>
      <c r="S12" s="2">
        <f t="shared" si="2"/>
        <v>11.248532918619466</v>
      </c>
    </row>
    <row r="13" spans="1:21" x14ac:dyDescent="0.25">
      <c r="A13" t="s">
        <v>10</v>
      </c>
      <c r="B13" s="11" t="s">
        <v>26</v>
      </c>
      <c r="C13" s="11">
        <v>22.036544799804688</v>
      </c>
      <c r="D13" s="11">
        <v>22.051567077636719</v>
      </c>
      <c r="E13" s="11">
        <v>0.12949086725711823</v>
      </c>
      <c r="F13" s="11">
        <v>0.223</v>
      </c>
      <c r="I13" s="13" t="s">
        <v>23</v>
      </c>
      <c r="J13" t="str">
        <f>B25</f>
        <v>CAG-002_DNA_012</v>
      </c>
      <c r="K13" s="7">
        <f>D25-P3</f>
        <v>-2.0652827758789059</v>
      </c>
      <c r="L13" s="6">
        <f t="shared" si="0"/>
        <v>4.1851599923356781</v>
      </c>
      <c r="M13" s="4">
        <f>D28-P4</f>
        <v>-2.2188845214843766</v>
      </c>
      <c r="N13">
        <f t="shared" si="1"/>
        <v>4.6553334930078485</v>
      </c>
      <c r="O13">
        <f>AVERAGE(L13,N13)</f>
        <v>4.4202467426717629</v>
      </c>
      <c r="Q13">
        <f>_xlfn.STDEV.P(L13,N13)</f>
        <v>0.23508675033608517</v>
      </c>
      <c r="S13" s="2">
        <f>40/O13</f>
        <v>9.049268588074904</v>
      </c>
    </row>
    <row r="14" spans="1:21" x14ac:dyDescent="0.25">
      <c r="A14" t="s">
        <v>11</v>
      </c>
      <c r="B14" s="11" t="s">
        <v>26</v>
      </c>
      <c r="C14" s="11">
        <v>24.880054473876953</v>
      </c>
      <c r="D14" s="11">
        <v>24.981180191040039</v>
      </c>
      <c r="E14" s="11">
        <v>0.24100516736507416</v>
      </c>
      <c r="F14" s="11">
        <v>0.223</v>
      </c>
    </row>
    <row r="15" spans="1:21" x14ac:dyDescent="0.25">
      <c r="A15" t="s">
        <v>11</v>
      </c>
      <c r="B15" s="11" t="s">
        <v>26</v>
      </c>
      <c r="C15" s="11">
        <v>24.807216644287109</v>
      </c>
      <c r="D15" s="11">
        <v>24.981180191040039</v>
      </c>
      <c r="E15" s="11">
        <v>0.24100516736507416</v>
      </c>
      <c r="F15" s="11">
        <v>0.223</v>
      </c>
      <c r="K15" s="3"/>
      <c r="M15" s="3"/>
      <c r="O15" s="3"/>
      <c r="U15" s="2"/>
    </row>
    <row r="16" spans="1:21" x14ac:dyDescent="0.25">
      <c r="A16" t="s">
        <v>11</v>
      </c>
      <c r="B16" s="11" t="s">
        <v>26</v>
      </c>
      <c r="C16" s="11">
        <v>25.256275177001953</v>
      </c>
      <c r="D16" s="11">
        <v>24.981180191040039</v>
      </c>
      <c r="E16" s="11">
        <v>0.24100516736507416</v>
      </c>
      <c r="F16" s="11">
        <v>0.223</v>
      </c>
    </row>
    <row r="18" spans="1:6" x14ac:dyDescent="0.25">
      <c r="A18" t="s">
        <v>10</v>
      </c>
      <c r="B18" s="11" t="s">
        <v>27</v>
      </c>
      <c r="C18" s="11">
        <v>20.153427124023438</v>
      </c>
      <c r="D18" s="11">
        <v>20.124658584594727</v>
      </c>
      <c r="E18" s="11">
        <v>0.14245447516441345</v>
      </c>
      <c r="F18" s="11">
        <v>0.223</v>
      </c>
    </row>
    <row r="19" spans="1:6" x14ac:dyDescent="0.25">
      <c r="A19" t="s">
        <v>10</v>
      </c>
      <c r="B19" s="11" t="s">
        <v>27</v>
      </c>
      <c r="C19" s="11">
        <v>19.970014572143555</v>
      </c>
      <c r="D19" s="11">
        <v>20.124658584594727</v>
      </c>
      <c r="E19" s="11">
        <v>0.14245447516441345</v>
      </c>
      <c r="F19" s="11">
        <v>0.223</v>
      </c>
    </row>
    <row r="20" spans="1:6" x14ac:dyDescent="0.25">
      <c r="A20" t="s">
        <v>10</v>
      </c>
      <c r="B20" s="11" t="s">
        <v>27</v>
      </c>
      <c r="C20" s="11">
        <v>20.250532150268555</v>
      </c>
      <c r="D20" s="11">
        <v>20.124658584594727</v>
      </c>
      <c r="E20" s="11">
        <v>0.14245447516441345</v>
      </c>
      <c r="F20" s="11">
        <v>0.223</v>
      </c>
    </row>
    <row r="21" spans="1:6" x14ac:dyDescent="0.25">
      <c r="A21" t="s">
        <v>11</v>
      </c>
      <c r="B21" s="11" t="s">
        <v>27</v>
      </c>
      <c r="C21" s="11">
        <v>23.411529541015625</v>
      </c>
      <c r="D21" s="11">
        <v>23.25482177734375</v>
      </c>
      <c r="E21" s="11">
        <v>0.14748021960258484</v>
      </c>
      <c r="F21" s="11">
        <v>0.223</v>
      </c>
    </row>
    <row r="22" spans="1:6" x14ac:dyDescent="0.25">
      <c r="A22" t="s">
        <v>11</v>
      </c>
      <c r="B22" s="11" t="s">
        <v>27</v>
      </c>
      <c r="C22" s="11">
        <v>23.234199523925781</v>
      </c>
      <c r="D22" s="11">
        <v>23.25482177734375</v>
      </c>
      <c r="E22" s="11">
        <v>0.14748021960258484</v>
      </c>
      <c r="F22" s="11">
        <v>0.223</v>
      </c>
    </row>
    <row r="23" spans="1:6" x14ac:dyDescent="0.25">
      <c r="A23" t="s">
        <v>11</v>
      </c>
      <c r="B23" s="11" t="s">
        <v>27</v>
      </c>
      <c r="C23" s="11">
        <v>23.118740081787109</v>
      </c>
      <c r="D23" s="11">
        <v>23.25482177734375</v>
      </c>
      <c r="E23" s="11">
        <v>0.14748021960258484</v>
      </c>
      <c r="F23" s="11">
        <v>0.223</v>
      </c>
    </row>
    <row r="25" spans="1:6" x14ac:dyDescent="0.25">
      <c r="A25" t="s">
        <v>10</v>
      </c>
      <c r="B25" s="11" t="s">
        <v>28</v>
      </c>
      <c r="C25" s="11">
        <v>19.980031967163086</v>
      </c>
      <c r="D25" s="11">
        <v>19.986717224121094</v>
      </c>
      <c r="E25" s="11">
        <v>7.6966002583503723E-2</v>
      </c>
      <c r="F25" s="11">
        <v>0.223</v>
      </c>
    </row>
    <row r="26" spans="1:6" x14ac:dyDescent="0.25">
      <c r="A26" t="s">
        <v>10</v>
      </c>
      <c r="B26" s="11" t="s">
        <v>28</v>
      </c>
      <c r="C26" s="11">
        <v>19.913312911987305</v>
      </c>
      <c r="D26" s="11">
        <v>19.986717224121094</v>
      </c>
      <c r="E26" s="11">
        <v>7.6966002583503723E-2</v>
      </c>
      <c r="F26" s="11">
        <v>0.223</v>
      </c>
    </row>
    <row r="27" spans="1:6" x14ac:dyDescent="0.25">
      <c r="A27" t="s">
        <v>10</v>
      </c>
      <c r="B27" s="11" t="s">
        <v>28</v>
      </c>
      <c r="C27" s="11">
        <v>20.066808700561523</v>
      </c>
      <c r="D27" s="11">
        <v>19.986717224121094</v>
      </c>
      <c r="E27" s="11">
        <v>7.6966002583503723E-2</v>
      </c>
      <c r="F27" s="11">
        <v>0.223</v>
      </c>
    </row>
    <row r="28" spans="1:6" x14ac:dyDescent="0.25">
      <c r="A28" t="s">
        <v>11</v>
      </c>
      <c r="B28" s="11" t="s">
        <v>28</v>
      </c>
      <c r="C28" s="11">
        <v>22.656452178955078</v>
      </c>
      <c r="D28" s="11">
        <v>22.762115478515625</v>
      </c>
      <c r="E28" s="11">
        <v>9.4002105295658112E-2</v>
      </c>
      <c r="F28" s="11">
        <v>0.223</v>
      </c>
    </row>
    <row r="29" spans="1:6" x14ac:dyDescent="0.25">
      <c r="A29" t="s">
        <v>11</v>
      </c>
      <c r="B29" s="11" t="s">
        <v>28</v>
      </c>
      <c r="C29" s="11">
        <v>22.836458206176758</v>
      </c>
      <c r="D29" s="11">
        <v>22.762115478515625</v>
      </c>
      <c r="E29" s="11">
        <v>9.4002105295658112E-2</v>
      </c>
      <c r="F29" s="11">
        <v>0.223</v>
      </c>
    </row>
    <row r="30" spans="1:6" x14ac:dyDescent="0.25">
      <c r="A30" t="s">
        <v>11</v>
      </c>
      <c r="B30" s="11" t="s">
        <v>28</v>
      </c>
      <c r="C30" s="11">
        <v>22.793439865112305</v>
      </c>
      <c r="D30" s="11">
        <v>22.762115478515625</v>
      </c>
      <c r="E30" s="11">
        <v>9.4002105295658112E-2</v>
      </c>
      <c r="F30" s="11">
        <v>0.223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zoomScale="90" zoomScaleNormal="90" workbookViewId="0">
      <selection activeCell="M24" sqref="M24"/>
    </sheetView>
  </sheetViews>
  <sheetFormatPr defaultRowHeight="15" x14ac:dyDescent="0.25"/>
  <cols>
    <col min="1" max="1" width="13.42578125" bestFit="1" customWidth="1"/>
    <col min="2" max="2" width="17.7109375" style="2" bestFit="1" customWidth="1"/>
    <col min="3" max="6" width="9.140625" style="2"/>
    <col min="9" max="9" width="12.85546875" bestFit="1" customWidth="1"/>
    <col min="10" max="10" width="32" customWidth="1"/>
    <col min="11" max="11" width="14" bestFit="1" customWidth="1"/>
    <col min="12" max="12" width="11.5703125" bestFit="1" customWidth="1"/>
    <col min="13" max="13" width="17.7109375" bestFit="1" customWidth="1"/>
    <col min="14" max="14" width="11.5703125" bestFit="1" customWidth="1"/>
    <col min="15" max="16" width="15" bestFit="1" customWidth="1"/>
    <col min="19" max="19" width="13" bestFit="1" customWidth="1"/>
    <col min="21" max="21" width="16.7109375" bestFit="1" customWidth="1"/>
  </cols>
  <sheetData>
    <row r="1" spans="1:19" x14ac:dyDescent="0.25">
      <c r="A1" s="1" t="s">
        <v>20</v>
      </c>
      <c r="J1" s="1" t="s">
        <v>4</v>
      </c>
    </row>
    <row r="2" spans="1:19" x14ac:dyDescent="0.25">
      <c r="A2" s="1" t="s">
        <v>8</v>
      </c>
      <c r="B2" s="2" t="s">
        <v>9</v>
      </c>
      <c r="C2" s="2" t="s">
        <v>0</v>
      </c>
      <c r="D2" s="2" t="s">
        <v>1</v>
      </c>
      <c r="E2" s="2" t="s">
        <v>2</v>
      </c>
      <c r="F2" s="2" t="s">
        <v>3</v>
      </c>
    </row>
    <row r="3" spans="1:19" x14ac:dyDescent="0.25">
      <c r="J3" t="s">
        <v>5</v>
      </c>
      <c r="M3" s="8" t="s">
        <v>29</v>
      </c>
      <c r="N3" t="s">
        <v>12</v>
      </c>
      <c r="O3" t="s">
        <v>10</v>
      </c>
      <c r="P3" s="9">
        <v>19.231000000000002</v>
      </c>
      <c r="R3" t="s">
        <v>19</v>
      </c>
    </row>
    <row r="4" spans="1:19" x14ac:dyDescent="0.25">
      <c r="A4" t="s">
        <v>10</v>
      </c>
      <c r="B4" s="11" t="s">
        <v>29</v>
      </c>
      <c r="C4" s="11">
        <v>19.052743911743164</v>
      </c>
      <c r="D4" s="11">
        <v>19.230642318725586</v>
      </c>
      <c r="E4" s="11">
        <v>0.15439897775650024</v>
      </c>
      <c r="F4" s="11">
        <v>0.223</v>
      </c>
      <c r="J4" t="s">
        <v>7</v>
      </c>
      <c r="M4" s="8" t="s">
        <v>29</v>
      </c>
      <c r="O4" t="s">
        <v>11</v>
      </c>
      <c r="P4" s="9">
        <v>21.736999999999998</v>
      </c>
    </row>
    <row r="5" spans="1:19" x14ac:dyDescent="0.25">
      <c r="A5" t="s">
        <v>10</v>
      </c>
      <c r="B5" s="11" t="s">
        <v>29</v>
      </c>
      <c r="C5" s="11">
        <v>19.309425354003906</v>
      </c>
      <c r="D5" s="11">
        <v>19.230642318725586</v>
      </c>
      <c r="E5" s="11">
        <v>0.15439897775650024</v>
      </c>
      <c r="F5" s="11">
        <v>0.223</v>
      </c>
    </row>
    <row r="6" spans="1:19" x14ac:dyDescent="0.25">
      <c r="A6" t="s">
        <v>10</v>
      </c>
      <c r="B6" s="11" t="s">
        <v>29</v>
      </c>
      <c r="C6" s="11">
        <v>19.329755783081055</v>
      </c>
      <c r="D6" s="11">
        <v>19.230642318725586</v>
      </c>
      <c r="E6" s="11">
        <v>0.15439897775650024</v>
      </c>
      <c r="F6" s="11">
        <v>0.223</v>
      </c>
    </row>
    <row r="7" spans="1:19" x14ac:dyDescent="0.25">
      <c r="A7" t="s">
        <v>11</v>
      </c>
      <c r="B7" s="11" t="s">
        <v>29</v>
      </c>
      <c r="C7" s="11">
        <v>21.825992584228516</v>
      </c>
      <c r="D7" s="11">
        <v>21.736547470092773</v>
      </c>
      <c r="E7" s="11">
        <v>7.754863053560257E-2</v>
      </c>
      <c r="F7" s="11">
        <v>0.223</v>
      </c>
      <c r="J7" s="1"/>
      <c r="O7" s="1" t="s">
        <v>18</v>
      </c>
    </row>
    <row r="8" spans="1:19" x14ac:dyDescent="0.25">
      <c r="A8" t="s">
        <v>11</v>
      </c>
      <c r="B8" s="11" t="s">
        <v>29</v>
      </c>
      <c r="C8" s="11">
        <v>21.688165664672852</v>
      </c>
      <c r="D8" s="11">
        <v>21.736547470092773</v>
      </c>
      <c r="E8" s="11">
        <v>7.754863053560257E-2</v>
      </c>
      <c r="F8" s="11">
        <v>0.223</v>
      </c>
      <c r="I8" t="s">
        <v>35</v>
      </c>
      <c r="K8" t="s">
        <v>6</v>
      </c>
      <c r="M8" t="s">
        <v>13</v>
      </c>
      <c r="O8" t="s">
        <v>14</v>
      </c>
      <c r="Q8" t="s">
        <v>15</v>
      </c>
      <c r="S8" t="s">
        <v>36</v>
      </c>
    </row>
    <row r="9" spans="1:19" x14ac:dyDescent="0.25">
      <c r="A9" t="s">
        <v>11</v>
      </c>
      <c r="B9" s="11" t="s">
        <v>29</v>
      </c>
      <c r="C9" s="11">
        <v>21.69548225402832</v>
      </c>
      <c r="D9" s="11">
        <v>21.736547470092773</v>
      </c>
      <c r="E9" s="11">
        <v>7.754863053560257E-2</v>
      </c>
      <c r="F9" s="11">
        <v>0.223</v>
      </c>
      <c r="K9" t="s">
        <v>16</v>
      </c>
      <c r="L9" t="s">
        <v>17</v>
      </c>
      <c r="M9" t="s">
        <v>16</v>
      </c>
      <c r="N9" t="s">
        <v>17</v>
      </c>
    </row>
    <row r="10" spans="1:19" x14ac:dyDescent="0.25">
      <c r="I10" s="13" t="s">
        <v>23</v>
      </c>
      <c r="J10" s="4" t="str">
        <f>B4</f>
        <v>CAG-002_DNA_013</v>
      </c>
      <c r="K10" s="4">
        <f>D4-P3</f>
        <v>-3.5768127441571096E-4</v>
      </c>
      <c r="L10" s="4">
        <f>2^(-K10)</f>
        <v>1.0002479565030333</v>
      </c>
      <c r="M10" s="4">
        <f>D7-P4</f>
        <v>-4.5252990722488562E-4</v>
      </c>
      <c r="N10">
        <f>2^(-M10)</f>
        <v>1.0003137190288369</v>
      </c>
      <c r="O10">
        <f>AVERAGE(L10,N10)</f>
        <v>1.0002808377659351</v>
      </c>
      <c r="Q10">
        <f>_xlfn.STDEV.P(L10,N10)</f>
        <v>3.2881262901796049E-5</v>
      </c>
      <c r="S10" s="2">
        <f>40/O10</f>
        <v>39.988769643270892</v>
      </c>
    </row>
    <row r="11" spans="1:19" x14ac:dyDescent="0.25">
      <c r="A11" t="s">
        <v>10</v>
      </c>
      <c r="B11" s="11" t="s">
        <v>30</v>
      </c>
      <c r="C11" s="11">
        <v>18.827493667602539</v>
      </c>
      <c r="D11" s="11">
        <v>18.908790588378906</v>
      </c>
      <c r="E11" s="11">
        <v>0.1597648411989212</v>
      </c>
      <c r="F11" s="11">
        <v>0.223</v>
      </c>
      <c r="I11" s="13" t="s">
        <v>23</v>
      </c>
      <c r="J11" s="4" t="str">
        <f>B11</f>
        <v>CAG-002_DNA_014</v>
      </c>
      <c r="K11" s="4">
        <f>D11-P3</f>
        <v>-0.3222094116210954</v>
      </c>
      <c r="L11" s="4">
        <f t="shared" ref="L11:L13" si="0">2^(-K11)</f>
        <v>1.2502437661417223</v>
      </c>
      <c r="M11" s="4">
        <f>D14-P4</f>
        <v>-0.17881060791015457</v>
      </c>
      <c r="N11">
        <f t="shared" ref="N11:N13" si="1">2^(-M11)</f>
        <v>1.1319502937783674</v>
      </c>
      <c r="O11">
        <f>AVERAGE(L11,N11)</f>
        <v>1.1910970299600447</v>
      </c>
      <c r="Q11">
        <f>_xlfn.STDEV.P(L11,N11)</f>
        <v>5.9146736181677428E-2</v>
      </c>
      <c r="S11" s="2">
        <f t="shared" ref="S11:S12" si="2">40/O11</f>
        <v>33.582486559757264</v>
      </c>
    </row>
    <row r="12" spans="1:19" x14ac:dyDescent="0.25">
      <c r="A12" t="s">
        <v>10</v>
      </c>
      <c r="B12" s="11" t="s">
        <v>30</v>
      </c>
      <c r="C12" s="11">
        <v>19.092853546142578</v>
      </c>
      <c r="D12" s="11">
        <v>18.908790588378906</v>
      </c>
      <c r="E12" s="11">
        <v>0.1597648411989212</v>
      </c>
      <c r="F12" s="11">
        <v>0.223</v>
      </c>
      <c r="I12" s="13" t="s">
        <v>33</v>
      </c>
      <c r="J12" t="str">
        <f>B18</f>
        <v>CAG-002_DNA_015</v>
      </c>
      <c r="K12" s="4">
        <f>D18-P3</f>
        <v>-8.8496261596681336E-2</v>
      </c>
      <c r="L12">
        <f t="shared" si="0"/>
        <v>1.0632613545756697</v>
      </c>
      <c r="M12" s="4">
        <f>D21-P4</f>
        <v>-0.48359919738769364</v>
      </c>
      <c r="N12">
        <f t="shared" si="1"/>
        <v>1.3982275798992554</v>
      </c>
      <c r="O12">
        <f>AVERAGE(L12,N12)</f>
        <v>1.2307444672374626</v>
      </c>
      <c r="Q12">
        <f>_xlfn.STDEV.P(L12,N12)</f>
        <v>0.16748311266179364</v>
      </c>
      <c r="S12" s="2">
        <f t="shared" si="2"/>
        <v>32.500653925167967</v>
      </c>
    </row>
    <row r="13" spans="1:19" x14ac:dyDescent="0.25">
      <c r="A13" t="s">
        <v>10</v>
      </c>
      <c r="B13" s="11" t="s">
        <v>30</v>
      </c>
      <c r="C13" s="11">
        <v>18.806022644042969</v>
      </c>
      <c r="D13" s="11">
        <v>18.908790588378906</v>
      </c>
      <c r="E13" s="11">
        <v>0.1597648411989212</v>
      </c>
      <c r="F13" s="11">
        <v>0.223</v>
      </c>
      <c r="I13" s="13" t="s">
        <v>33</v>
      </c>
      <c r="J13" t="str">
        <f>B25</f>
        <v>CAG-002_DNA_016</v>
      </c>
      <c r="K13" s="4">
        <f>D25-P3</f>
        <v>-0.6887255249023454</v>
      </c>
      <c r="L13">
        <f t="shared" si="0"/>
        <v>1.6118589749993537</v>
      </c>
      <c r="M13" s="4">
        <f>D28-P4</f>
        <v>-0.60697222900390457</v>
      </c>
      <c r="N13">
        <f t="shared" si="1"/>
        <v>1.5230594214598732</v>
      </c>
      <c r="O13">
        <f>AVERAGE(L13,N13)</f>
        <v>1.5674591982296135</v>
      </c>
      <c r="Q13">
        <f>_xlfn.STDEV.P(L13,N13)</f>
        <v>4.4399776769740273E-2</v>
      </c>
      <c r="S13" s="2">
        <f>40/O13</f>
        <v>25.519005563384681</v>
      </c>
    </row>
    <row r="14" spans="1:19" x14ac:dyDescent="0.25">
      <c r="A14" t="s">
        <v>11</v>
      </c>
      <c r="B14" s="11" t="s">
        <v>30</v>
      </c>
      <c r="C14" s="11">
        <v>21.606803894042969</v>
      </c>
      <c r="D14" s="11">
        <v>21.558189392089844</v>
      </c>
      <c r="E14" s="11">
        <v>7.8125767409801483E-2</v>
      </c>
      <c r="F14" s="11">
        <v>0.223</v>
      </c>
    </row>
    <row r="15" spans="1:19" x14ac:dyDescent="0.25">
      <c r="A15" t="s">
        <v>11</v>
      </c>
      <c r="B15" s="11" t="s">
        <v>30</v>
      </c>
      <c r="C15" s="11">
        <v>21.468070983886719</v>
      </c>
      <c r="D15" s="11">
        <v>21.558189392089844</v>
      </c>
      <c r="E15" s="11">
        <v>7.8125767409801483E-2</v>
      </c>
      <c r="F15" s="11">
        <v>0.223</v>
      </c>
    </row>
    <row r="16" spans="1:19" x14ac:dyDescent="0.25">
      <c r="A16" t="s">
        <v>11</v>
      </c>
      <c r="B16" s="11" t="s">
        <v>30</v>
      </c>
      <c r="C16" s="11">
        <v>21.599693298339844</v>
      </c>
      <c r="D16" s="11">
        <v>21.558189392089844</v>
      </c>
      <c r="E16" s="11">
        <v>7.8125767409801483E-2</v>
      </c>
      <c r="F16" s="11">
        <v>0.223</v>
      </c>
    </row>
    <row r="18" spans="1:6" x14ac:dyDescent="0.25">
      <c r="A18" t="s">
        <v>10</v>
      </c>
      <c r="B18" s="11" t="s">
        <v>31</v>
      </c>
      <c r="C18" s="11">
        <v>18.970788955688477</v>
      </c>
      <c r="D18" s="11">
        <v>19.14250373840332</v>
      </c>
      <c r="E18" s="11">
        <v>0.37302935123443604</v>
      </c>
      <c r="F18" s="11">
        <v>0.223</v>
      </c>
    </row>
    <row r="19" spans="1:6" x14ac:dyDescent="0.25">
      <c r="A19" t="s">
        <v>10</v>
      </c>
      <c r="B19" s="11" t="s">
        <v>31</v>
      </c>
      <c r="C19" s="11">
        <v>18.886255264282227</v>
      </c>
      <c r="D19" s="11">
        <v>19.14250373840332</v>
      </c>
      <c r="E19" s="11">
        <v>0.37302935123443604</v>
      </c>
      <c r="F19" s="11">
        <v>0.223</v>
      </c>
    </row>
    <row r="20" spans="1:6" x14ac:dyDescent="0.25">
      <c r="A20" t="s">
        <v>10</v>
      </c>
      <c r="B20" s="11" t="s">
        <v>31</v>
      </c>
      <c r="C20" s="11">
        <v>19.570466995239258</v>
      </c>
      <c r="D20" s="11">
        <v>19.14250373840332</v>
      </c>
      <c r="E20" s="11">
        <v>0.37302935123443604</v>
      </c>
      <c r="F20" s="11">
        <v>0.223</v>
      </c>
    </row>
    <row r="21" spans="1:6" x14ac:dyDescent="0.25">
      <c r="A21" t="s">
        <v>11</v>
      </c>
      <c r="B21" s="11" t="s">
        <v>31</v>
      </c>
      <c r="C21" s="11">
        <v>21.27629280090332</v>
      </c>
      <c r="D21" s="11">
        <v>21.253400802612305</v>
      </c>
      <c r="E21" s="11">
        <v>0.16051170229911804</v>
      </c>
      <c r="F21" s="11">
        <v>0.223</v>
      </c>
    </row>
    <row r="22" spans="1:6" x14ac:dyDescent="0.25">
      <c r="A22" t="s">
        <v>11</v>
      </c>
      <c r="B22" s="11" t="s">
        <v>31</v>
      </c>
      <c r="C22" s="11">
        <v>21.082672119140625</v>
      </c>
      <c r="D22" s="11">
        <v>21.253400802612305</v>
      </c>
      <c r="E22" s="11">
        <v>0.16051170229911804</v>
      </c>
      <c r="F22" s="11">
        <v>0.223</v>
      </c>
    </row>
    <row r="23" spans="1:6" x14ac:dyDescent="0.25">
      <c r="A23" t="s">
        <v>11</v>
      </c>
      <c r="B23" s="11" t="s">
        <v>31</v>
      </c>
      <c r="C23" s="11">
        <v>21.401237487792969</v>
      </c>
      <c r="D23" s="11">
        <v>21.253400802612305</v>
      </c>
      <c r="E23" s="11">
        <v>0.16051170229911804</v>
      </c>
      <c r="F23" s="11">
        <v>0.223</v>
      </c>
    </row>
    <row r="25" spans="1:6" x14ac:dyDescent="0.25">
      <c r="A25" t="s">
        <v>10</v>
      </c>
      <c r="B25" s="11" t="s">
        <v>32</v>
      </c>
      <c r="C25" s="11">
        <v>18.451086044311523</v>
      </c>
      <c r="D25" s="11">
        <v>18.542274475097656</v>
      </c>
      <c r="E25" s="11">
        <v>0.18451215326786041</v>
      </c>
      <c r="F25" s="11">
        <v>0.223</v>
      </c>
    </row>
    <row r="26" spans="1:6" x14ac:dyDescent="0.25">
      <c r="A26" t="s">
        <v>10</v>
      </c>
      <c r="B26" s="11" t="s">
        <v>32</v>
      </c>
      <c r="C26" s="11">
        <v>18.421108245849609</v>
      </c>
      <c r="D26" s="11">
        <v>18.542274475097656</v>
      </c>
      <c r="E26" s="11">
        <v>0.18451215326786041</v>
      </c>
      <c r="F26" s="11">
        <v>0.223</v>
      </c>
    </row>
    <row r="27" spans="1:6" x14ac:dyDescent="0.25">
      <c r="A27" t="s">
        <v>10</v>
      </c>
      <c r="B27" s="11" t="s">
        <v>32</v>
      </c>
      <c r="C27" s="11">
        <v>18.75462532043457</v>
      </c>
      <c r="D27" s="11">
        <v>18.542274475097656</v>
      </c>
      <c r="E27" s="11">
        <v>0.18451215326786041</v>
      </c>
      <c r="F27" s="11">
        <v>0.223</v>
      </c>
    </row>
    <row r="28" spans="1:6" x14ac:dyDescent="0.25">
      <c r="A28" t="s">
        <v>11</v>
      </c>
      <c r="B28" s="11" t="s">
        <v>32</v>
      </c>
      <c r="C28" s="11">
        <v>21.14396858215332</v>
      </c>
      <c r="D28" s="11">
        <v>21.130027770996094</v>
      </c>
      <c r="E28" s="11">
        <v>3.0859848484396935E-2</v>
      </c>
      <c r="F28" s="11">
        <v>0.223</v>
      </c>
    </row>
    <row r="29" spans="1:6" x14ac:dyDescent="0.25">
      <c r="A29" t="s">
        <v>11</v>
      </c>
      <c r="B29" s="11" t="s">
        <v>32</v>
      </c>
      <c r="C29" s="11">
        <v>21.151458740234375</v>
      </c>
      <c r="D29" s="11">
        <v>21.130027770996094</v>
      </c>
      <c r="E29" s="11">
        <v>3.0859848484396935E-2</v>
      </c>
      <c r="F29" s="11">
        <v>0.223</v>
      </c>
    </row>
    <row r="30" spans="1:6" x14ac:dyDescent="0.25">
      <c r="A30" t="s">
        <v>11</v>
      </c>
      <c r="B30" s="11" t="s">
        <v>32</v>
      </c>
      <c r="C30" s="11">
        <v>21.094657897949219</v>
      </c>
      <c r="D30" s="11">
        <v>21.130027770996094</v>
      </c>
      <c r="E30" s="11">
        <v>3.0859848484396935E-2</v>
      </c>
      <c r="F30" s="11">
        <v>0.223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use</vt:lpstr>
      <vt:lpstr>Library assignment</vt:lpstr>
      <vt:lpstr>Pool group1</vt:lpstr>
      <vt:lpstr>Pool group2</vt:lpstr>
    </vt:vector>
  </TitlesOfParts>
  <Company>IMB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Andersen</dc:creator>
  <cp:lastModifiedBy>Stacey Andersen</cp:lastModifiedBy>
  <dcterms:created xsi:type="dcterms:W3CDTF">2019-05-08T23:17:51Z</dcterms:created>
  <dcterms:modified xsi:type="dcterms:W3CDTF">2020-04-29T07:01:18Z</dcterms:modified>
</cp:coreProperties>
</file>